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epartments\Expo &amp; Advertising\Competitive Edge-Jefferson Davis\2022\ESRC\Step 1 Get Control\"/>
    </mc:Choice>
  </mc:AlternateContent>
  <xr:revisionPtr revIDLastSave="0" documentId="8_{F06E68E3-7366-4425-B2DE-A331E19401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V61" i="3" s="1"/>
  <c r="AH94" i="3"/>
  <c r="AH93" i="3"/>
  <c r="AH89" i="3"/>
  <c r="AB89" i="3"/>
  <c r="AO89" i="3" s="1"/>
  <c r="AH88" i="3"/>
  <c r="AH87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29" i="3"/>
  <c r="Y32" i="3" s="1"/>
  <c r="Y37" i="3" s="1"/>
  <c r="Y38" i="3" s="1"/>
  <c r="AB87" i="3" s="1"/>
  <c r="AO87" i="3" s="1"/>
  <c r="AN7" i="3"/>
  <c r="Y47" i="3" l="1"/>
  <c r="AB88" i="3" s="1"/>
  <c r="AO88" i="3" s="1"/>
  <c r="AV36" i="3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<sst xmlns="http://schemas.openxmlformats.org/spreadsheetml/2006/main" count="132" uniqueCount="101">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</sst>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zoomScaleNormal="100" workbookViewId="0">
      <selection activeCell="Y42" sqref="Y42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99</v>
      </c>
    </row>
    <row r="2" spans="1:56" ht="4.2" customHeight="1" x14ac:dyDescent="0.25"/>
    <row r="3" spans="1:56" ht="23.4" x14ac:dyDescent="0.45">
      <c r="A3"/>
      <c r="B3" s="77" t="s">
        <v>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s="26" customFormat="1" ht="21" customHeight="1" x14ac:dyDescent="0.3">
      <c r="B4" s="78" t="s">
        <v>82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9" customHeight="1" thickBot="1" x14ac:dyDescent="0.35">
      <c r="A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6" ht="14.4" x14ac:dyDescent="0.3">
      <c r="B6" s="80" t="s">
        <v>14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2"/>
    </row>
    <row r="7" spans="1:56" x14ac:dyDescent="0.25">
      <c r="B7" s="2"/>
      <c r="C7" s="83" t="s">
        <v>5</v>
      </c>
      <c r="D7" s="83"/>
      <c r="E7" s="83"/>
      <c r="F7" s="83"/>
      <c r="G7" s="83"/>
      <c r="H7" s="83"/>
      <c r="I7" s="83"/>
      <c r="J7" s="84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A7" s="91" t="s">
        <v>64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  <c r="AN7" s="88">
        <f ca="1">TODAY()</f>
        <v>44615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</row>
    <row r="8" spans="1:56" ht="13.8" thickBot="1" x14ac:dyDescent="0.3">
      <c r="B8" s="3"/>
      <c r="C8" s="83" t="s">
        <v>6</v>
      </c>
      <c r="D8" s="83"/>
      <c r="E8" s="83"/>
      <c r="F8" s="83"/>
      <c r="G8" s="83"/>
      <c r="H8" s="83"/>
      <c r="I8" s="83"/>
      <c r="J8" s="84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114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6"/>
      <c r="AN8" s="111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7"/>
    </row>
    <row r="9" spans="1:56" ht="14.4" x14ac:dyDescent="0.3">
      <c r="B9" s="80" t="s">
        <v>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</row>
    <row r="10" spans="1:56" ht="14.4" customHeight="1" thickBot="1" x14ac:dyDescent="0.35">
      <c r="B10" s="4"/>
      <c r="C10" s="92" t="s">
        <v>8</v>
      </c>
      <c r="D10" s="92"/>
      <c r="E10" s="92"/>
      <c r="F10" s="92"/>
      <c r="G10" s="92"/>
      <c r="H10" s="92"/>
      <c r="I10" s="92"/>
      <c r="J10" s="93"/>
      <c r="K10" s="118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3"/>
      <c r="AA10" s="94" t="s">
        <v>9</v>
      </c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4"/>
      <c r="AN10" s="11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0"/>
    </row>
    <row r="11" spans="1:56" ht="29.4" customHeight="1" thickBot="1" x14ac:dyDescent="0.3">
      <c r="B11" s="2"/>
      <c r="C11" s="106" t="s">
        <v>10</v>
      </c>
      <c r="D11" s="106"/>
      <c r="E11" s="106"/>
      <c r="F11" s="106"/>
      <c r="G11" s="106"/>
      <c r="H11" s="106"/>
      <c r="I11" s="106"/>
      <c r="J11" s="107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1:56" ht="14.4" x14ac:dyDescent="0.3">
      <c r="B12" s="102" t="s">
        <v>97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</row>
    <row r="13" spans="1:56" s="5" customFormat="1" ht="18" customHeight="1" x14ac:dyDescent="0.25">
      <c r="B13" s="105">
        <v>1</v>
      </c>
      <c r="C13" s="100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124"/>
      <c r="AZ13" s="1"/>
      <c r="BA13" s="1"/>
      <c r="BB13" s="1"/>
      <c r="BC13" s="1"/>
      <c r="BD13" s="1"/>
    </row>
    <row r="14" spans="1:56" s="5" customFormat="1" ht="18" customHeight="1" x14ac:dyDescent="0.25">
      <c r="B14" s="105">
        <v>2</v>
      </c>
      <c r="C14" s="100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7"/>
      <c r="AZ14" s="1"/>
      <c r="BA14" s="1"/>
      <c r="BB14" s="1"/>
      <c r="BC14" s="1"/>
      <c r="BD14" s="1"/>
    </row>
    <row r="15" spans="1:56" s="5" customFormat="1" ht="18" customHeight="1" x14ac:dyDescent="0.25">
      <c r="B15" s="105">
        <v>3</v>
      </c>
      <c r="C15" s="100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  <c r="AZ15" s="1"/>
      <c r="BA15" s="1"/>
      <c r="BB15" s="1"/>
      <c r="BC15" s="1"/>
      <c r="BD15" s="1"/>
    </row>
    <row r="16" spans="1:56" ht="14.4" x14ac:dyDescent="0.3">
      <c r="B16" s="102" t="s">
        <v>15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</row>
    <row r="17" spans="1:56" s="5" customFormat="1" ht="14.4" x14ac:dyDescent="0.3">
      <c r="B17" s="105" t="s">
        <v>11</v>
      </c>
      <c r="C17" s="100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  <c r="AL17" s="131" t="s">
        <v>12</v>
      </c>
      <c r="AM17" s="132"/>
      <c r="AN17" s="132"/>
      <c r="AO17" s="132"/>
      <c r="AP17" s="132"/>
      <c r="AQ17" s="132"/>
      <c r="AR17" s="132"/>
      <c r="AS17" s="133"/>
      <c r="AT17" s="134" t="s">
        <v>13</v>
      </c>
      <c r="AU17" s="135"/>
      <c r="AV17" s="135"/>
      <c r="AW17" s="135"/>
      <c r="AX17" s="135"/>
      <c r="AY17" s="136"/>
      <c r="AZ17" s="1"/>
      <c r="BA17" s="1"/>
      <c r="BB17" s="1"/>
      <c r="BC17" s="1"/>
      <c r="BD17" s="1"/>
    </row>
    <row r="18" spans="1:56" s="5" customFormat="1" ht="19.05" customHeight="1" x14ac:dyDescent="0.25">
      <c r="B18" s="105">
        <v>1</v>
      </c>
      <c r="C18" s="100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98"/>
      <c r="AM18" s="99"/>
      <c r="AN18" s="99"/>
      <c r="AO18" s="99"/>
      <c r="AP18" s="99"/>
      <c r="AQ18" s="99"/>
      <c r="AR18" s="99"/>
      <c r="AS18" s="100"/>
      <c r="AT18" s="98"/>
      <c r="AU18" s="99"/>
      <c r="AV18" s="99"/>
      <c r="AW18" s="99"/>
      <c r="AX18" s="99"/>
      <c r="AY18" s="101"/>
      <c r="AZ18" s="1"/>
      <c r="BA18" s="1"/>
      <c r="BB18" s="1"/>
      <c r="BC18" s="1"/>
      <c r="BD18" s="1"/>
    </row>
    <row r="19" spans="1:56" s="5" customFormat="1" ht="19.05" customHeight="1" x14ac:dyDescent="0.25">
      <c r="B19" s="105">
        <v>2</v>
      </c>
      <c r="C19" s="100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98"/>
      <c r="AM19" s="99"/>
      <c r="AN19" s="99"/>
      <c r="AO19" s="99"/>
      <c r="AP19" s="99"/>
      <c r="AQ19" s="99"/>
      <c r="AR19" s="99"/>
      <c r="AS19" s="100"/>
      <c r="AT19" s="98"/>
      <c r="AU19" s="99"/>
      <c r="AV19" s="99"/>
      <c r="AW19" s="99"/>
      <c r="AX19" s="99"/>
      <c r="AY19" s="101"/>
      <c r="AZ19" s="1"/>
      <c r="BA19" s="1"/>
      <c r="BB19" s="1"/>
      <c r="BC19" s="1"/>
      <c r="BD19" s="1"/>
    </row>
    <row r="20" spans="1:56" s="5" customFormat="1" ht="19.05" customHeight="1" x14ac:dyDescent="0.25">
      <c r="B20" s="105">
        <v>3</v>
      </c>
      <c r="C20" s="100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98"/>
      <c r="AM20" s="99"/>
      <c r="AN20" s="99"/>
      <c r="AO20" s="99"/>
      <c r="AP20" s="99"/>
      <c r="AQ20" s="99"/>
      <c r="AR20" s="99"/>
      <c r="AS20" s="100"/>
      <c r="AT20" s="98"/>
      <c r="AU20" s="99"/>
      <c r="AV20" s="99"/>
      <c r="AW20" s="99"/>
      <c r="AX20" s="99"/>
      <c r="AY20" s="101"/>
      <c r="AZ20" s="1"/>
      <c r="BA20" s="1"/>
      <c r="BB20" s="1"/>
      <c r="BC20" s="1"/>
      <c r="BD20" s="1"/>
    </row>
    <row r="21" spans="1:56" ht="14.4" x14ac:dyDescent="0.3">
      <c r="B21" s="138" t="s">
        <v>16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</row>
    <row r="22" spans="1:56" ht="14.4" x14ac:dyDescent="0.3">
      <c r="B22" s="120" t="s">
        <v>65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1" t="s">
        <v>66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3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70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41">
        <v>6.5</v>
      </c>
      <c r="Z26" s="141"/>
      <c r="AA26" s="141"/>
      <c r="AB26" s="38"/>
      <c r="AC26" s="19"/>
      <c r="AE26" s="8" t="s">
        <v>35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4">
        <v>10000</v>
      </c>
      <c r="AW26" s="144"/>
      <c r="AX26" s="144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47">
        <f>+Y36</f>
        <v>48</v>
      </c>
      <c r="AW27" s="147"/>
      <c r="AX27" s="147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28</v>
      </c>
      <c r="Y28" s="142">
        <v>2</v>
      </c>
      <c r="Z28" s="142"/>
      <c r="AA28" s="142"/>
      <c r="AB28" s="40"/>
      <c r="AC28" s="19"/>
      <c r="AE28" s="11" t="s">
        <v>36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29</v>
      </c>
      <c r="AV28" s="145">
        <f>+AV26/AV27</f>
        <v>208.33333333333334</v>
      </c>
      <c r="AW28" s="145"/>
      <c r="AX28" s="145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37">
        <f>ROUND(Y26*Y28,0)</f>
        <v>13</v>
      </c>
      <c r="Z29" s="137"/>
      <c r="AA29" s="137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37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43">
        <v>596</v>
      </c>
      <c r="AW30" s="143"/>
      <c r="AX30" s="143"/>
      <c r="AY30" s="21"/>
      <c r="AZ30" s="25"/>
    </row>
    <row r="31" spans="1:56" x14ac:dyDescent="0.25">
      <c r="B31" s="13"/>
      <c r="C31" s="41"/>
      <c r="D31" s="42" t="s">
        <v>100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28</v>
      </c>
      <c r="Y31" s="142">
        <v>4</v>
      </c>
      <c r="Z31" s="142"/>
      <c r="AA31" s="142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29</v>
      </c>
      <c r="Y32" s="137">
        <f>ROUND(+Y29*Y31,0)</f>
        <v>52</v>
      </c>
      <c r="Z32" s="137"/>
      <c r="AA32" s="137"/>
      <c r="AB32" s="38"/>
      <c r="AC32" s="19"/>
      <c r="AD32" s="50" t="s">
        <v>38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71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50">
        <f>+AV26</f>
        <v>10000</v>
      </c>
      <c r="AW34" s="150"/>
      <c r="AX34" s="150"/>
      <c r="AY34" s="8"/>
      <c r="AZ34" s="8"/>
    </row>
    <row r="35" spans="1:52" x14ac:dyDescent="0.25">
      <c r="B35" s="13"/>
      <c r="C35" s="41"/>
      <c r="D35" s="42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39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47">
        <f>+Y54</f>
        <v>15</v>
      </c>
      <c r="AW35" s="147"/>
      <c r="AX35" s="147"/>
      <c r="AY35" s="8"/>
      <c r="AZ35" s="8"/>
    </row>
    <row r="36" spans="1:52" x14ac:dyDescent="0.25">
      <c r="B36" s="13"/>
      <c r="C36" s="41"/>
      <c r="D36" s="42"/>
      <c r="E36" s="42" t="s">
        <v>31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42">
        <v>48</v>
      </c>
      <c r="Z36" s="142"/>
      <c r="AA36" s="142"/>
      <c r="AB36" s="38"/>
      <c r="AC36" s="19"/>
      <c r="AE36" s="49" t="s">
        <v>83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29</v>
      </c>
      <c r="AV36" s="145">
        <f>+AV34/AV35</f>
        <v>666.66666666666663</v>
      </c>
      <c r="AW36" s="145"/>
      <c r="AX36" s="145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37">
        <f>+Y32</f>
        <v>52</v>
      </c>
      <c r="Z37" s="137"/>
      <c r="AA37" s="137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29</v>
      </c>
      <c r="Y38" s="146">
        <f>+Y36/Y37</f>
        <v>0.92307692307692313</v>
      </c>
      <c r="Z38" s="146"/>
      <c r="AA38" s="146"/>
      <c r="AB38" s="38"/>
      <c r="AC38" s="19"/>
      <c r="AE38" s="7" t="s">
        <v>40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45"/>
      <c r="AW38" s="145"/>
      <c r="AX38" s="145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7"/>
      <c r="Z39" s="137"/>
      <c r="AA39" s="13"/>
      <c r="AB39" s="36"/>
      <c r="AC39" s="19"/>
      <c r="AE39" s="22" t="s">
        <v>41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45">
        <v>165</v>
      </c>
      <c r="AW39" s="145"/>
      <c r="AX39" s="145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49" t="s">
        <v>26</v>
      </c>
      <c r="Z40" s="149"/>
      <c r="AA40" s="149"/>
      <c r="AB40" s="36"/>
      <c r="AC40" s="17"/>
      <c r="AE40" s="23" t="s">
        <v>42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5">
        <v>283</v>
      </c>
      <c r="AW40" s="145"/>
      <c r="AX40" s="145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46</v>
      </c>
    </row>
    <row r="43" spans="1:52" x14ac:dyDescent="0.25">
      <c r="B43" s="37" t="s">
        <v>69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72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54">
        <f>+Y36</f>
        <v>48</v>
      </c>
      <c r="Z44" s="154"/>
      <c r="AA44" s="154"/>
      <c r="AB44" s="38"/>
      <c r="AC44" s="19"/>
      <c r="AE44" s="63" t="s">
        <v>91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37">
        <f>Y54</f>
        <v>15</v>
      </c>
      <c r="AW44" s="137"/>
      <c r="AX44" s="137"/>
      <c r="AY44" s="8"/>
      <c r="AZ44" s="8"/>
    </row>
    <row r="45" spans="1:52" x14ac:dyDescent="0.25">
      <c r="B45" s="13"/>
      <c r="C45" s="48" t="s">
        <v>84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41">
        <v>200</v>
      </c>
      <c r="Z45" s="141"/>
      <c r="AA45" s="141"/>
      <c r="AB45" s="38"/>
      <c r="AC45" s="19"/>
      <c r="AE45" s="8" t="s">
        <v>47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28</v>
      </c>
      <c r="AV45" s="144">
        <v>5000</v>
      </c>
      <c r="AW45" s="144"/>
      <c r="AX45" s="144"/>
      <c r="AY45" s="8"/>
    </row>
    <row r="46" spans="1:52" x14ac:dyDescent="0.25">
      <c r="B46" s="13"/>
      <c r="C46" s="41"/>
      <c r="D46" s="42" t="s">
        <v>85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48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29</v>
      </c>
      <c r="AV46" s="145">
        <f>+AV44*AV45</f>
        <v>75000</v>
      </c>
      <c r="AW46" s="145"/>
      <c r="AX46" s="145"/>
      <c r="AY46" s="11"/>
    </row>
    <row r="47" spans="1:52" x14ac:dyDescent="0.25">
      <c r="B47" s="13"/>
      <c r="C47" s="43" t="s">
        <v>33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29</v>
      </c>
      <c r="Y47" s="146">
        <f>+Y44/Y45</f>
        <v>0.24</v>
      </c>
      <c r="Z47" s="146"/>
      <c r="AA47" s="146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7"/>
      <c r="Z48" s="137"/>
      <c r="AA48" s="13"/>
      <c r="AB48" s="36"/>
      <c r="AC48" s="19"/>
      <c r="AE48" s="8" t="s">
        <v>49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45">
        <f>+AV34</f>
        <v>10000</v>
      </c>
      <c r="AW48" s="145"/>
      <c r="AX48" s="145"/>
      <c r="AY48" s="8"/>
      <c r="AZ48" s="8"/>
    </row>
    <row r="49" spans="2:55" x14ac:dyDescent="0.25">
      <c r="B49" s="13"/>
      <c r="C49" s="21" t="s">
        <v>34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57">
        <v>0.45</v>
      </c>
      <c r="Z49" s="149"/>
      <c r="AA49" s="149"/>
      <c r="AB49" s="36"/>
      <c r="AC49" s="17"/>
      <c r="AE49" s="20" t="s">
        <v>50</v>
      </c>
      <c r="AV49" s="153">
        <f>+AV46/AV48</f>
        <v>7.5</v>
      </c>
      <c r="AW49" s="153"/>
      <c r="AX49" s="153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80</v>
      </c>
    </row>
    <row r="52" spans="2:55" ht="13.2" customHeight="1" x14ac:dyDescent="0.25">
      <c r="B52" s="37" t="s">
        <v>89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75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41">
        <v>20</v>
      </c>
      <c r="Z53" s="141"/>
      <c r="AA53" s="141"/>
      <c r="AB53" s="38"/>
      <c r="AC53" s="19"/>
      <c r="AD53" s="32" t="s">
        <v>74</v>
      </c>
      <c r="AZ53" s="8"/>
    </row>
    <row r="54" spans="2:55" x14ac:dyDescent="0.25">
      <c r="B54" s="13"/>
      <c r="C54" s="25" t="s">
        <v>45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41">
        <v>15</v>
      </c>
      <c r="Z54" s="141"/>
      <c r="AA54" s="141"/>
      <c r="AB54" s="38"/>
      <c r="AC54" s="19"/>
      <c r="AE54" s="8" t="s">
        <v>35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150">
        <f>+AV48</f>
        <v>10000</v>
      </c>
      <c r="AW54" s="150"/>
      <c r="AX54" s="150"/>
      <c r="AY54" s="8"/>
      <c r="AZ54" s="11"/>
    </row>
    <row r="55" spans="2:55" x14ac:dyDescent="0.25">
      <c r="B55" s="13"/>
      <c r="C55" s="43" t="s">
        <v>51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46">
        <f>+Y54/Y53</f>
        <v>0.75</v>
      </c>
      <c r="Z55" s="146"/>
      <c r="AA55" s="146"/>
      <c r="AB55" s="38"/>
      <c r="AC55" s="19"/>
      <c r="AE55" s="8" t="s">
        <v>60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29</v>
      </c>
      <c r="AV55" s="147">
        <f>+Y36</f>
        <v>48</v>
      </c>
      <c r="AW55" s="147"/>
      <c r="AX55" s="147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7"/>
      <c r="Z56" s="137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51">
        <f>IF(AV55=0,0,ROUND(+AV54/AV55,0))</f>
        <v>208</v>
      </c>
      <c r="AW56" s="151"/>
      <c r="AX56" s="151"/>
      <c r="AY56" s="11"/>
    </row>
    <row r="57" spans="2:55" x14ac:dyDescent="0.25">
      <c r="B57" s="51" t="s">
        <v>86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49"/>
      <c r="W57" s="149"/>
      <c r="X57" s="25"/>
      <c r="Y57" s="146"/>
      <c r="Z57" s="146"/>
      <c r="AA57" s="146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48" t="s">
        <v>45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25"/>
      <c r="V58" s="149"/>
      <c r="W58" s="149"/>
      <c r="X58" s="25"/>
      <c r="Y58" s="154">
        <f>+Y54</f>
        <v>15</v>
      </c>
      <c r="Z58" s="154"/>
      <c r="AA58" s="154"/>
      <c r="AB58" s="36"/>
      <c r="AE58" s="6" t="s">
        <v>59</v>
      </c>
      <c r="AU58" s="20" t="s">
        <v>58</v>
      </c>
      <c r="AV58" s="152">
        <f>+AV30</f>
        <v>596</v>
      </c>
      <c r="AW58" s="152"/>
      <c r="AX58" s="152"/>
    </row>
    <row r="59" spans="2:55" x14ac:dyDescent="0.25">
      <c r="B59" s="13"/>
      <c r="C59" s="48" t="s">
        <v>60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49"/>
      <c r="W59" s="149"/>
      <c r="X59" s="25"/>
      <c r="Y59" s="137">
        <f>+Y44</f>
        <v>48</v>
      </c>
      <c r="Z59" s="137"/>
      <c r="AA59" s="137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29</v>
      </c>
      <c r="AV59" s="150">
        <f>+AV56</f>
        <v>208</v>
      </c>
      <c r="AW59" s="150"/>
      <c r="AX59" s="150"/>
      <c r="AY59" s="8"/>
    </row>
    <row r="60" spans="2:55" ht="13.2" customHeight="1" x14ac:dyDescent="0.25">
      <c r="B60" s="13"/>
      <c r="C60" s="52" t="s">
        <v>87</v>
      </c>
      <c r="Y60" s="153">
        <f>Y58/Y59</f>
        <v>0.3125</v>
      </c>
      <c r="Z60" s="153"/>
      <c r="AA60" s="153"/>
      <c r="AB60" s="36"/>
      <c r="AC60" s="13"/>
      <c r="AE60" s="6" t="s">
        <v>3</v>
      </c>
      <c r="AU60" s="6" t="s">
        <v>28</v>
      </c>
      <c r="AV60" s="156">
        <f>+AV58-AV59</f>
        <v>388</v>
      </c>
      <c r="AW60" s="156"/>
      <c r="AX60" s="156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61</v>
      </c>
      <c r="AV61" s="154">
        <f>+AV55</f>
        <v>48</v>
      </c>
      <c r="AW61" s="154"/>
      <c r="AX61" s="154"/>
      <c r="AZ61" s="13"/>
    </row>
    <row r="62" spans="2:55" x14ac:dyDescent="0.25">
      <c r="B62" s="27"/>
      <c r="C62" s="53" t="s">
        <v>88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76">
        <v>0.25</v>
      </c>
      <c r="Z62" s="76"/>
      <c r="AA62" s="76"/>
      <c r="AB62" s="54"/>
      <c r="AC62" s="47"/>
      <c r="AD62" s="13"/>
      <c r="AE62" s="46" t="s">
        <v>62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56">
        <f>+AV60*AV61</f>
        <v>18624</v>
      </c>
      <c r="AW62" s="156"/>
      <c r="AX62" s="156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56</v>
      </c>
      <c r="AV64" s="74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98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29</v>
      </c>
      <c r="AV65" s="76">
        <f>+AV62/AV64</f>
        <v>1.8624000000000001</v>
      </c>
      <c r="AW65" s="76"/>
      <c r="AX65" s="76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78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63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73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58">
        <v>30000</v>
      </c>
      <c r="AW70" s="158"/>
      <c r="AX70" s="158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58</v>
      </c>
      <c r="AV71" s="159">
        <v>15000</v>
      </c>
      <c r="AW71" s="159"/>
      <c r="AX71" s="159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53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29</v>
      </c>
      <c r="AV72" s="160">
        <f>+AV70-AV71</f>
        <v>15000</v>
      </c>
      <c r="AW72" s="160"/>
      <c r="AX72" s="160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54</v>
      </c>
      <c r="AU73" s="20" t="s">
        <v>58</v>
      </c>
      <c r="AV73" s="155">
        <f>+AV34</f>
        <v>10000</v>
      </c>
      <c r="AW73" s="155"/>
      <c r="AX73" s="155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55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29</v>
      </c>
      <c r="AV74" s="74">
        <f>+AV72-AV73</f>
        <v>5000</v>
      </c>
      <c r="AW74" s="74"/>
      <c r="AX74" s="74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55</v>
      </c>
      <c r="AV76" s="150">
        <f>+AV74</f>
        <v>5000</v>
      </c>
      <c r="AW76" s="154"/>
      <c r="AX76" s="154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56</v>
      </c>
      <c r="AV77" s="74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57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29</v>
      </c>
      <c r="AV78" s="76">
        <f>+AV76/AV77</f>
        <v>0.5</v>
      </c>
      <c r="AW78" s="76"/>
      <c r="AX78" s="76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178" t="s">
        <v>96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</row>
    <row r="82" spans="1:51" s="55" customFormat="1" ht="15.6" x14ac:dyDescent="0.3">
      <c r="A82" s="179" t="str">
        <f>IF($K$10="","Show Name &amp; Dates",$K$10&amp;"  "&amp;$AN$10)</f>
        <v>Show Name &amp; Dates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</row>
    <row r="83" spans="1:51" x14ac:dyDescent="0.25">
      <c r="Y83" s="177"/>
      <c r="Z83" s="75"/>
      <c r="AA83" s="75"/>
      <c r="AB83" s="75"/>
    </row>
    <row r="84" spans="1:51" x14ac:dyDescent="0.25">
      <c r="Y84" s="177"/>
      <c r="Z84" s="75"/>
      <c r="AA84" s="75"/>
      <c r="AB84" s="75"/>
    </row>
    <row r="85" spans="1:51" s="26" customFormat="1" ht="15" x14ac:dyDescent="0.25">
      <c r="AB85" s="167" t="s">
        <v>93</v>
      </c>
      <c r="AC85" s="167"/>
      <c r="AD85" s="167"/>
      <c r="AE85" s="167"/>
      <c r="AF85" s="167"/>
      <c r="AG85" s="167"/>
      <c r="AH85" s="167" t="s">
        <v>94</v>
      </c>
      <c r="AI85" s="167"/>
      <c r="AJ85" s="167"/>
      <c r="AK85" s="167"/>
      <c r="AL85" s="167"/>
      <c r="AM85" s="167"/>
      <c r="AN85" s="167"/>
      <c r="AO85" s="167" t="s">
        <v>95</v>
      </c>
      <c r="AP85" s="167"/>
      <c r="AQ85" s="167"/>
      <c r="AR85" s="167"/>
      <c r="AS85" s="167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76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67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168">
        <f>+Y38</f>
        <v>0.92307692307692313</v>
      </c>
      <c r="AC87" s="169"/>
      <c r="AD87" s="169"/>
      <c r="AE87" s="169"/>
      <c r="AF87" s="169"/>
      <c r="AG87" s="170"/>
      <c r="AH87" s="164" t="str">
        <f>+Y40</f>
        <v>80-100%</v>
      </c>
      <c r="AI87" s="165"/>
      <c r="AJ87" s="165"/>
      <c r="AK87" s="165"/>
      <c r="AL87" s="165"/>
      <c r="AM87" s="165"/>
      <c r="AN87" s="166"/>
      <c r="AO87" s="164" t="str">
        <f>IF(AB87&gt;=0.8,"Yes","No")</f>
        <v>Yes</v>
      </c>
      <c r="AP87" s="165"/>
      <c r="AQ87" s="165"/>
      <c r="AR87" s="165"/>
      <c r="AS87" s="166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32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174">
        <f>Y47</f>
        <v>0.24</v>
      </c>
      <c r="AC88" s="175"/>
      <c r="AD88" s="175"/>
      <c r="AE88" s="175"/>
      <c r="AF88" s="175"/>
      <c r="AG88" s="176"/>
      <c r="AH88" s="174">
        <f>+Y49</f>
        <v>0.45</v>
      </c>
      <c r="AI88" s="175"/>
      <c r="AJ88" s="175"/>
      <c r="AK88" s="175"/>
      <c r="AL88" s="175"/>
      <c r="AM88" s="175"/>
      <c r="AN88" s="176"/>
      <c r="AO88" s="161" t="str">
        <f>IF(AB88&gt;=AH88,"Yes","No")</f>
        <v>No</v>
      </c>
      <c r="AP88" s="162"/>
      <c r="AQ88" s="162"/>
      <c r="AR88" s="162"/>
      <c r="AS88" s="16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164">
        <f>+Y54</f>
        <v>15</v>
      </c>
      <c r="AC89" s="165"/>
      <c r="AD89" s="165"/>
      <c r="AE89" s="165"/>
      <c r="AF89" s="165"/>
      <c r="AG89" s="166"/>
      <c r="AH89" s="164">
        <f>+Y53</f>
        <v>20</v>
      </c>
      <c r="AI89" s="165"/>
      <c r="AJ89" s="165"/>
      <c r="AK89" s="165"/>
      <c r="AL89" s="165"/>
      <c r="AM89" s="165"/>
      <c r="AN89" s="166"/>
      <c r="AO89" s="164" t="str">
        <f>IF(AB89&gt;=AH89,"Yes","No")</f>
        <v>No</v>
      </c>
      <c r="AP89" s="165"/>
      <c r="AQ89" s="165"/>
      <c r="AR89" s="165"/>
      <c r="AS89" s="166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86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174">
        <f>+Y60</f>
        <v>0.3125</v>
      </c>
      <c r="AC90" s="175"/>
      <c r="AD90" s="175"/>
      <c r="AE90" s="175"/>
      <c r="AF90" s="175"/>
      <c r="AG90" s="176"/>
      <c r="AH90" s="174">
        <f>+Y62</f>
        <v>0.25</v>
      </c>
      <c r="AI90" s="175"/>
      <c r="AJ90" s="175"/>
      <c r="AK90" s="175"/>
      <c r="AL90" s="175"/>
      <c r="AM90" s="175"/>
      <c r="AN90" s="176"/>
      <c r="AO90" s="161" t="str">
        <f>IF(AB90&gt;=AH90,"Yes","No")</f>
        <v>Yes</v>
      </c>
      <c r="AP90" s="162"/>
      <c r="AQ90" s="162"/>
      <c r="AR90" s="162"/>
      <c r="AS90" s="16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77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180">
        <f>+AV28</f>
        <v>208.33333333333334</v>
      </c>
      <c r="AC93" s="181"/>
      <c r="AD93" s="181"/>
      <c r="AE93" s="181"/>
      <c r="AF93" s="181"/>
      <c r="AG93" s="182"/>
      <c r="AH93" s="180">
        <f>+AV30</f>
        <v>596</v>
      </c>
      <c r="AI93" s="181"/>
      <c r="AJ93" s="181"/>
      <c r="AK93" s="181"/>
      <c r="AL93" s="181"/>
      <c r="AM93" s="181"/>
      <c r="AN93" s="182"/>
      <c r="AO93" s="164" t="str">
        <f>IF(AB93&lt;=AH93,"Yes","No")</f>
        <v>Yes</v>
      </c>
      <c r="AP93" s="165"/>
      <c r="AQ93" s="165"/>
      <c r="AR93" s="165"/>
      <c r="AS93" s="166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38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171">
        <f>+AV36</f>
        <v>666.66666666666663</v>
      </c>
      <c r="AC94" s="172"/>
      <c r="AD94" s="172"/>
      <c r="AE94" s="172"/>
      <c r="AF94" s="172"/>
      <c r="AG94" s="173"/>
      <c r="AH94" s="171">
        <f>+AV39</f>
        <v>165</v>
      </c>
      <c r="AI94" s="172"/>
      <c r="AJ94" s="172"/>
      <c r="AK94" s="172"/>
      <c r="AL94" s="172"/>
      <c r="AM94" s="172"/>
      <c r="AN94" s="173"/>
      <c r="AO94" s="161" t="str">
        <f>IF(AB94&lt;=AH94,"Yes","No")</f>
        <v>No</v>
      </c>
      <c r="AP94" s="162"/>
      <c r="AQ94" s="162"/>
      <c r="AR94" s="162"/>
      <c r="AS94" s="16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46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168">
        <f>+AV49</f>
        <v>7.5</v>
      </c>
      <c r="AC95" s="169"/>
      <c r="AD95" s="169"/>
      <c r="AE95" s="169"/>
      <c r="AF95" s="169"/>
      <c r="AG95" s="170"/>
      <c r="AH95" s="168">
        <v>1</v>
      </c>
      <c r="AI95" s="169"/>
      <c r="AJ95" s="169"/>
      <c r="AK95" s="169"/>
      <c r="AL95" s="169"/>
      <c r="AM95" s="169"/>
      <c r="AN95" s="170"/>
      <c r="AO95" s="164" t="str">
        <f>IF(AB95&gt;=AH95,"Yes","No")</f>
        <v>Yes</v>
      </c>
      <c r="AP95" s="165"/>
      <c r="AQ95" s="165"/>
      <c r="AR95" s="165"/>
      <c r="AS95" s="166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81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174">
        <f>+AV65</f>
        <v>1.8624000000000001</v>
      </c>
      <c r="AC96" s="175"/>
      <c r="AD96" s="175"/>
      <c r="AE96" s="175"/>
      <c r="AF96" s="175"/>
      <c r="AG96" s="176"/>
      <c r="AH96" s="174">
        <v>1</v>
      </c>
      <c r="AI96" s="175"/>
      <c r="AJ96" s="175"/>
      <c r="AK96" s="175"/>
      <c r="AL96" s="175"/>
      <c r="AM96" s="175"/>
      <c r="AN96" s="176"/>
      <c r="AO96" s="161" t="str">
        <f>IF(AB96&gt;=AH96,"Yes","No")</f>
        <v>Yes</v>
      </c>
      <c r="AP96" s="162"/>
      <c r="AQ96" s="162"/>
      <c r="AR96" s="162"/>
      <c r="AS96" s="16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79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168">
        <f>+AV78</f>
        <v>0.5</v>
      </c>
      <c r="AC97" s="169"/>
      <c r="AD97" s="169"/>
      <c r="AE97" s="169"/>
      <c r="AF97" s="169"/>
      <c r="AG97" s="170"/>
      <c r="AH97" s="168">
        <v>1</v>
      </c>
      <c r="AI97" s="169"/>
      <c r="AJ97" s="169"/>
      <c r="AK97" s="169"/>
      <c r="AL97" s="169"/>
      <c r="AM97" s="169"/>
      <c r="AN97" s="170"/>
      <c r="AO97" s="164" t="str">
        <f>IF(AB97&gt;=AH97,"Yes","No")</f>
        <v>No</v>
      </c>
      <c r="AP97" s="165"/>
      <c r="AQ97" s="165"/>
      <c r="AR97" s="165"/>
      <c r="AS97" s="166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92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TJ Mendieta</cp:lastModifiedBy>
  <cp:lastPrinted>2016-08-05T14:39:08Z</cp:lastPrinted>
  <dcterms:created xsi:type="dcterms:W3CDTF">2016-05-20T15:17:03Z</dcterms:created>
  <dcterms:modified xsi:type="dcterms:W3CDTF">2022-02-23T21:34:21Z</dcterms:modified>
</cp:coreProperties>
</file>